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xampp\htdocs\thinkabit300\content\3_blog\20210618_funktion-brteiljahre\"/>
    </mc:Choice>
  </mc:AlternateContent>
  <xr:revisionPtr revIDLastSave="0" documentId="13_ncr:1_{4D104973-89E0-4D5D-9F15-EF9E2B8F2B87}" xr6:coauthVersionLast="47" xr6:coauthVersionMax="47" xr10:uidLastSave="{00000000-0000-0000-0000-000000000000}"/>
  <bookViews>
    <workbookView xWindow="0" yWindow="2835" windowWidth="43200" windowHeight="17220" xr2:uid="{42B50D3D-F5BB-4ECE-9889-71663E35A55C}"/>
  </bookViews>
  <sheets>
    <sheet name="Funktionstheorie" sheetId="1" r:id="rId1"/>
    <sheet name="Beispiele" sheetId="2" r:id="rId2"/>
    <sheet name="Beispiele fertig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22" i="3"/>
  <c r="B21" i="3"/>
  <c r="B20" i="3"/>
  <c r="B6" i="2"/>
  <c r="B23" i="3"/>
  <c r="B19" i="3"/>
  <c r="E23" i="1"/>
  <c r="E22" i="1"/>
  <c r="E21" i="1"/>
  <c r="E19" i="1"/>
  <c r="E20" i="1"/>
  <c r="B13" i="3"/>
  <c r="B12" i="3"/>
  <c r="B9" i="3"/>
  <c r="A9" i="3"/>
  <c r="B8" i="3"/>
  <c r="A8" i="3"/>
  <c r="B7" i="3"/>
  <c r="A7" i="3"/>
  <c r="B6" i="3"/>
  <c r="B12" i="2"/>
  <c r="B13" i="2"/>
  <c r="B8" i="2"/>
  <c r="B9" i="2"/>
  <c r="B7" i="2"/>
  <c r="A9" i="2"/>
  <c r="A8" i="2"/>
  <c r="A7" i="2"/>
  <c r="H23" i="1"/>
  <c r="H22" i="1"/>
  <c r="H21" i="1"/>
  <c r="H20" i="1"/>
  <c r="G23" i="1"/>
  <c r="G22" i="1"/>
  <c r="G21" i="1"/>
  <c r="G20" i="1"/>
  <c r="G19" i="1"/>
  <c r="H19" i="1"/>
  <c r="H17" i="1"/>
  <c r="G17" i="1"/>
  <c r="E17" i="1"/>
  <c r="F20" i="1"/>
  <c r="F19" i="1"/>
  <c r="F17" i="1"/>
  <c r="F22" i="1"/>
  <c r="F21" i="1"/>
  <c r="F23" i="1"/>
  <c r="C7" i="3" l="1"/>
  <c r="D7" i="3" s="1"/>
  <c r="B15" i="3"/>
  <c r="D23" i="3"/>
  <c r="D20" i="3"/>
  <c r="C8" i="3"/>
  <c r="D8" i="3" s="1"/>
  <c r="C9" i="3"/>
  <c r="D9" i="3" s="1"/>
  <c r="C21" i="3" l="1"/>
  <c r="C23" i="3" s="1"/>
</calcChain>
</file>

<file path=xl/sharedStrings.xml><?xml version="1.0" encoding="utf-8"?>
<sst xmlns="http://schemas.openxmlformats.org/spreadsheetml/2006/main" count="55" uniqueCount="36">
  <si>
    <t>Funktion BRTEILJAHRE</t>
  </si>
  <si>
    <t>Datumsdifferenz als Bruchteil eines Jahres</t>
  </si>
  <si>
    <t>Ausgangsdatum</t>
  </si>
  <si>
    <t>Enddatum</t>
  </si>
  <si>
    <t>Basis = 0</t>
  </si>
  <si>
    <t>30 / 360</t>
  </si>
  <si>
    <t>Basis = 1</t>
  </si>
  <si>
    <t>Basis = 2</t>
  </si>
  <si>
    <t>Basis = 3</t>
  </si>
  <si>
    <t>taggenau / taggenau</t>
  </si>
  <si>
    <t>taggenau / 360</t>
  </si>
  <si>
    <t>taggenau / 365</t>
  </si>
  <si>
    <t>Basis = 4</t>
  </si>
  <si>
    <t>Mit BRTEILJAHRE lassen sich Zeiträume miteinander vergleichen, z. B Laufzeiten von Krediten</t>
  </si>
  <si>
    <t>europäisch 30 / 360</t>
  </si>
  <si>
    <r>
      <t xml:space="preserve">Wichtig: Datum kann nicht als Text wie z. B. "18.06.2021" übergeben werden. Dies muss mit der Funktion </t>
    </r>
    <r>
      <rPr>
        <b/>
        <sz val="11"/>
        <color theme="1"/>
        <rFont val="Seaford"/>
        <family val="2"/>
      </rPr>
      <t>DATWERT</t>
    </r>
    <r>
      <rPr>
        <sz val="11"/>
        <color theme="1"/>
        <rFont val="Seaford"/>
        <family val="2"/>
      </rPr>
      <t xml:space="preserve"> in</t>
    </r>
  </si>
  <si>
    <r>
      <t xml:space="preserve">ein Datum umgewandelt werden: </t>
    </r>
    <r>
      <rPr>
        <b/>
        <sz val="11"/>
        <color theme="1"/>
        <rFont val="Seaford"/>
        <family val="2"/>
      </rPr>
      <t>=BRTEILJAHRE(DATWERT("18.06.2021");DATWERT("18.06.2022")</t>
    </r>
  </si>
  <si>
    <t>Differenz in Tagen</t>
  </si>
  <si>
    <t>Beispiele für die Funktion BRTEILJAHRE</t>
  </si>
  <si>
    <t>Eintritt in die Firma</t>
  </si>
  <si>
    <t>Prämie für ein ganzen Jahr</t>
  </si>
  <si>
    <t>Anteil vom Jahr</t>
  </si>
  <si>
    <t>Anteil in CHF</t>
  </si>
  <si>
    <t>Start der Versicherung</t>
  </si>
  <si>
    <t>Letzter Versicherungstag im Jahr</t>
  </si>
  <si>
    <t>Jahresprämie</t>
  </si>
  <si>
    <t>zu bezahlende Prämie in diesem Jahr</t>
  </si>
  <si>
    <r>
      <t>=BRTEILJAHRE(</t>
    </r>
    <r>
      <rPr>
        <sz val="14"/>
        <color theme="5"/>
        <rFont val="Seaford"/>
        <family val="2"/>
      </rPr>
      <t>Ausgangsdatum</t>
    </r>
    <r>
      <rPr>
        <sz val="14"/>
        <color theme="1"/>
        <rFont val="Seaford"/>
        <family val="2"/>
      </rPr>
      <t>;</t>
    </r>
    <r>
      <rPr>
        <sz val="14"/>
        <color theme="6"/>
        <rFont val="Seaford"/>
        <family val="2"/>
      </rPr>
      <t>Enddatum</t>
    </r>
    <r>
      <rPr>
        <sz val="14"/>
        <color theme="1"/>
        <rFont val="Seaford"/>
        <family val="2"/>
      </rPr>
      <t>;</t>
    </r>
    <r>
      <rPr>
        <sz val="14"/>
        <color theme="4"/>
        <rFont val="Seaford"/>
        <family val="2"/>
      </rPr>
      <t>Basis</t>
    </r>
    <r>
      <rPr>
        <sz val="14"/>
        <color theme="1"/>
        <rFont val="Seaford"/>
        <family val="2"/>
      </rPr>
      <t>)</t>
    </r>
  </si>
  <si>
    <t>Differenz 1 Jahr</t>
  </si>
  <si>
    <t>Differenz 2.5 Jahre</t>
  </si>
  <si>
    <t>Kapital</t>
  </si>
  <si>
    <t>Zins bis</t>
  </si>
  <si>
    <t>Kapital neu</t>
  </si>
  <si>
    <t>Bruchteil Jahr</t>
  </si>
  <si>
    <t>Zins neu ab</t>
  </si>
  <si>
    <t>Übung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</si>
</sst>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00"/>
    <numFmt numFmtId="165" formatCode="&quot;CHF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aford"/>
      <family val="2"/>
    </font>
    <font>
      <sz val="8"/>
      <name val="Calibri"/>
      <family val="2"/>
      <scheme val="minor"/>
    </font>
    <font>
      <b/>
      <sz val="11"/>
      <color theme="1"/>
      <name val="Seaford"/>
      <family val="2"/>
    </font>
    <font>
      <b/>
      <sz val="12"/>
      <color theme="1"/>
      <name val="Seaford"/>
      <family val="2"/>
    </font>
    <font>
      <b/>
      <sz val="14"/>
      <color theme="1"/>
      <name val="Seaford"/>
      <family val="2"/>
    </font>
    <font>
      <b/>
      <sz val="16"/>
      <color theme="1"/>
      <name val="Seaford"/>
      <family val="2"/>
    </font>
    <font>
      <sz val="14"/>
      <color theme="1"/>
      <name val="Seaford"/>
      <family val="2"/>
    </font>
    <font>
      <sz val="14"/>
      <color theme="4"/>
      <name val="Seaford"/>
      <family val="2"/>
    </font>
    <font>
      <sz val="14"/>
      <color theme="5"/>
      <name val="Seaford"/>
      <family val="2"/>
    </font>
    <font>
      <sz val="14"/>
      <color theme="6"/>
      <name val="Seaford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 indent="1"/>
    </xf>
    <xf numFmtId="0" fontId="2" fillId="4" borderId="0" xfId="0" applyFont="1" applyFill="1" applyBorder="1" applyAlignment="1">
      <alignment horizontal="right" vertical="center" indent="1"/>
    </xf>
    <xf numFmtId="0" fontId="2" fillId="3" borderId="0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indent="1"/>
    </xf>
    <xf numFmtId="164" fontId="2" fillId="2" borderId="0" xfId="0" applyNumberFormat="1" applyFont="1" applyFill="1" applyBorder="1" applyAlignment="1">
      <alignment horizontal="right" vertical="center" indent="1"/>
    </xf>
    <xf numFmtId="164" fontId="2" fillId="4" borderId="0" xfId="0" applyNumberFormat="1" applyFont="1" applyFill="1" applyBorder="1" applyAlignment="1">
      <alignment horizontal="right" vertical="center" indent="1"/>
    </xf>
    <xf numFmtId="164" fontId="2" fillId="3" borderId="0" xfId="0" applyNumberFormat="1" applyFont="1" applyFill="1" applyBorder="1" applyAlignment="1">
      <alignment horizontal="right" vertical="center" indent="1"/>
    </xf>
    <xf numFmtId="0" fontId="8" fillId="0" borderId="0" xfId="0" quotePrefix="1" applyFont="1" applyAlignment="1">
      <alignment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2" fontId="2" fillId="0" borderId="0" xfId="0" applyNumberFormat="1" applyFont="1" applyAlignment="1">
      <alignment horizontal="right" vertical="center" indent="1"/>
    </xf>
    <xf numFmtId="0" fontId="2" fillId="0" borderId="0" xfId="2" applyNumberFormat="1" applyFont="1" applyAlignment="1">
      <alignment horizontal="right" vertical="center" indent="1"/>
    </xf>
    <xf numFmtId="14" fontId="2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0" fontId="4" fillId="5" borderId="1" xfId="0" applyFont="1" applyFill="1" applyBorder="1" applyAlignment="1">
      <alignment horizontal="right" vertical="top" indent="1"/>
    </xf>
    <xf numFmtId="0" fontId="4" fillId="5" borderId="1" xfId="0" applyFont="1" applyFill="1" applyBorder="1" applyAlignment="1">
      <alignment horizontal="right" vertical="top" wrapText="1" indent="1"/>
    </xf>
    <xf numFmtId="0" fontId="2" fillId="0" borderId="3" xfId="0" applyFont="1" applyBorder="1" applyAlignment="1">
      <alignment vertical="center"/>
    </xf>
    <xf numFmtId="10" fontId="2" fillId="0" borderId="0" xfId="2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2" fontId="4" fillId="0" borderId="0" xfId="0" applyNumberFormat="1" applyFont="1" applyAlignment="1">
      <alignment horizontal="right" vertical="center" indent="1"/>
    </xf>
    <xf numFmtId="2" fontId="4" fillId="0" borderId="2" xfId="1" applyNumberFormat="1" applyFont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164" fontId="4" fillId="0" borderId="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4" fontId="2" fillId="5" borderId="0" xfId="0" applyNumberFormat="1" applyFont="1" applyFill="1" applyAlignment="1">
      <alignment vertical="center"/>
    </xf>
    <xf numFmtId="14" fontId="2" fillId="5" borderId="0" xfId="0" applyNumberFormat="1" applyFont="1" applyFill="1" applyAlignment="1">
      <alignment horizontal="right" vertical="center" indent="1"/>
    </xf>
    <xf numFmtId="43" fontId="2" fillId="5" borderId="0" xfId="1" applyFont="1" applyFill="1" applyAlignment="1">
      <alignment vertical="center"/>
    </xf>
    <xf numFmtId="0" fontId="2" fillId="6" borderId="0" xfId="0" applyFont="1" applyFill="1" applyAlignment="1">
      <alignment vertical="center"/>
    </xf>
    <xf numFmtId="14" fontId="2" fillId="6" borderId="0" xfId="0" applyNumberFormat="1" applyFont="1" applyFill="1" applyAlignment="1">
      <alignment horizontal="right" vertical="center" indent="1"/>
    </xf>
    <xf numFmtId="10" fontId="2" fillId="6" borderId="0" xfId="0" applyNumberFormat="1" applyFont="1" applyFill="1" applyAlignment="1">
      <alignment vertical="center"/>
    </xf>
    <xf numFmtId="10" fontId="2" fillId="6" borderId="4" xfId="2" applyNumberFormat="1" applyFont="1" applyFill="1" applyBorder="1" applyAlignment="1">
      <alignment vertical="center"/>
    </xf>
    <xf numFmtId="43" fontId="2" fillId="5" borderId="0" xfId="0" applyNumberFormat="1" applyFont="1" applyFill="1" applyAlignment="1">
      <alignment vertical="center"/>
    </xf>
    <xf numFmtId="14" fontId="2" fillId="4" borderId="0" xfId="0" applyNumberFormat="1" applyFont="1" applyFill="1" applyAlignment="1">
      <alignment horizontal="right" vertical="center" indent="1"/>
    </xf>
    <xf numFmtId="10" fontId="2" fillId="4" borderId="0" xfId="0" applyNumberFormat="1" applyFont="1" applyFill="1" applyAlignment="1">
      <alignment vertical="center"/>
    </xf>
    <xf numFmtId="0" fontId="2" fillId="7" borderId="0" xfId="0" applyFont="1" applyFill="1" applyAlignment="1">
      <alignment vertical="center"/>
    </xf>
    <xf numFmtId="14" fontId="2" fillId="7" borderId="0" xfId="0" applyNumberFormat="1" applyFont="1" applyFill="1" applyAlignment="1">
      <alignment horizontal="right" vertical="center" indent="1"/>
    </xf>
    <xf numFmtId="43" fontId="2" fillId="7" borderId="0" xfId="0" applyNumberFormat="1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0" borderId="0" xfId="0" applyFont="1" applyAlignment="1">
      <alignment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14</xdr:row>
      <xdr:rowOff>0</xdr:rowOff>
    </xdr:from>
    <xdr:to>
      <xdr:col>4</xdr:col>
      <xdr:colOff>600075</xdr:colOff>
      <xdr:row>15</xdr:row>
      <xdr:rowOff>238125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BE209E01-9AC8-4DC3-9F1B-113477BCE4F8}"/>
            </a:ext>
          </a:extLst>
        </xdr:cNvPr>
        <xdr:cNvCxnSpPr/>
      </xdr:nvCxnSpPr>
      <xdr:spPr>
        <a:xfrm>
          <a:off x="5219700" y="2181225"/>
          <a:ext cx="0" cy="495300"/>
        </a:xfrm>
        <a:prstGeom prst="straightConnector1">
          <a:avLst/>
        </a:prstGeom>
        <a:ln w="28575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14</xdr:row>
      <xdr:rowOff>9525</xdr:rowOff>
    </xdr:from>
    <xdr:to>
      <xdr:col>6</xdr:col>
      <xdr:colOff>666750</xdr:colOff>
      <xdr:row>15</xdr:row>
      <xdr:rowOff>38100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C1B7AECA-F66F-4B12-A9CC-F5A99CE610D1}"/>
            </a:ext>
          </a:extLst>
        </xdr:cNvPr>
        <xdr:cNvCxnSpPr/>
      </xdr:nvCxnSpPr>
      <xdr:spPr>
        <a:xfrm>
          <a:off x="7953375" y="3914775"/>
          <a:ext cx="0" cy="276225"/>
        </a:xfrm>
        <a:prstGeom prst="straightConnector1">
          <a:avLst/>
        </a:prstGeom>
        <a:ln w="28575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733425</xdr:colOff>
      <xdr:row>14</xdr:row>
      <xdr:rowOff>9525</xdr:rowOff>
    </xdr:from>
    <xdr:to>
      <xdr:col>7</xdr:col>
      <xdr:colOff>733425</xdr:colOff>
      <xdr:row>15</xdr:row>
      <xdr:rowOff>28575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6AB22C00-6F12-44CB-93B1-AD8EDBBC3EF8}"/>
            </a:ext>
          </a:extLst>
        </xdr:cNvPr>
        <xdr:cNvCxnSpPr/>
      </xdr:nvCxnSpPr>
      <xdr:spPr>
        <a:xfrm>
          <a:off x="9210675" y="3914775"/>
          <a:ext cx="0" cy="266700"/>
        </a:xfrm>
        <a:prstGeom prst="straightConnector1">
          <a:avLst/>
        </a:prstGeom>
        <a:ln w="28575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1704975</xdr:colOff>
      <xdr:row>3</xdr:row>
      <xdr:rowOff>209550</xdr:rowOff>
    </xdr:from>
    <xdr:to>
      <xdr:col>4</xdr:col>
      <xdr:colOff>485775</xdr:colOff>
      <xdr:row>5</xdr:row>
      <xdr:rowOff>190500</xdr:rowOff>
    </xdr:to>
    <xdr:sp macro="" textlink="">
      <xdr:nvSpPr>
        <xdr:cNvPr id="6" name="Sprechblase: rechteckig 5">
          <a:extLst>
            <a:ext uri="{FF2B5EF4-FFF2-40B4-BE49-F238E27FC236}">
              <a16:creationId xmlns:a16="http://schemas.microsoft.com/office/drawing/2014/main" id="{FC97AB44-DEFC-4595-9251-B62F2DB6FA9E}"/>
            </a:ext>
          </a:extLst>
        </xdr:cNvPr>
        <xdr:cNvSpPr/>
      </xdr:nvSpPr>
      <xdr:spPr>
        <a:xfrm>
          <a:off x="2800350" y="1019175"/>
          <a:ext cx="1362075" cy="476250"/>
        </a:xfrm>
        <a:prstGeom prst="wedgeRectCallout">
          <a:avLst>
            <a:gd name="adj1" fmla="val 22377"/>
            <a:gd name="adj2" fmla="val -89423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chemeClr val="bg1"/>
              </a:solidFill>
            </a:rPr>
            <a:t>Datum als</a:t>
          </a:r>
          <a:r>
            <a:rPr lang="de-CH" sz="1100" b="1" baseline="0">
              <a:solidFill>
                <a:schemeClr val="bg1"/>
              </a:solidFill>
            </a:rPr>
            <a:t> fortlaufende Zahl</a:t>
          </a:r>
          <a:endParaRPr lang="de-CH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1323974</xdr:colOff>
      <xdr:row>1</xdr:row>
      <xdr:rowOff>352424</xdr:rowOff>
    </xdr:from>
    <xdr:to>
      <xdr:col>8</xdr:col>
      <xdr:colOff>0</xdr:colOff>
      <xdr:row>6</xdr:row>
      <xdr:rowOff>85725</xdr:rowOff>
    </xdr:to>
    <xdr:sp macro="" textlink="">
      <xdr:nvSpPr>
        <xdr:cNvPr id="7" name="Sprechblase: rechteckig 6">
          <a:extLst>
            <a:ext uri="{FF2B5EF4-FFF2-40B4-BE49-F238E27FC236}">
              <a16:creationId xmlns:a16="http://schemas.microsoft.com/office/drawing/2014/main" id="{04E78277-1A2B-4AC2-8649-604BE6E5C43C}"/>
            </a:ext>
          </a:extLst>
        </xdr:cNvPr>
        <xdr:cNvSpPr/>
      </xdr:nvSpPr>
      <xdr:spPr>
        <a:xfrm>
          <a:off x="5943599" y="447674"/>
          <a:ext cx="3886201" cy="1228726"/>
        </a:xfrm>
        <a:prstGeom prst="wedgeRectCallout">
          <a:avLst>
            <a:gd name="adj1" fmla="val -72124"/>
            <a:gd name="adj2" fmla="val -29474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chemeClr val="bg1"/>
              </a:solidFill>
            </a:rPr>
            <a:t>Basis:</a:t>
          </a:r>
        </a:p>
        <a:p>
          <a:pPr algn="l"/>
          <a:r>
            <a:rPr lang="de-CH" sz="1100" b="1">
              <a:solidFill>
                <a:schemeClr val="bg1"/>
              </a:solidFill>
            </a:rPr>
            <a:t>Nr. für die Art der Zählung:</a:t>
          </a:r>
        </a:p>
        <a:p>
          <a:pPr algn="l"/>
          <a:r>
            <a:rPr lang="de-CH" sz="1100" b="1">
              <a:solidFill>
                <a:schemeClr val="bg1"/>
              </a:solidFill>
            </a:rPr>
            <a:t>Basis = 0</a:t>
          </a:r>
          <a:r>
            <a:rPr lang="de-CH" sz="1100" b="1" baseline="0">
              <a:solidFill>
                <a:schemeClr val="bg1"/>
              </a:solidFill>
            </a:rPr>
            <a:t> oder keine Angabe: USA (NASD) 30 / 360</a:t>
          </a:r>
        </a:p>
        <a:p>
          <a:pPr algn="l"/>
          <a:r>
            <a:rPr lang="de-CH" sz="1100" b="1" baseline="0">
              <a:solidFill>
                <a:schemeClr val="bg1"/>
              </a:solidFill>
            </a:rPr>
            <a:t>Basis = 1: taggenau / taggenau</a:t>
          </a:r>
        </a:p>
        <a:p>
          <a:pPr algn="l"/>
          <a:r>
            <a:rPr lang="de-CH" sz="1100" b="1" baseline="0">
              <a:solidFill>
                <a:schemeClr val="bg1"/>
              </a:solidFill>
            </a:rPr>
            <a:t>Basis = 2: taggenau / 360</a:t>
          </a:r>
        </a:p>
        <a:p>
          <a:pPr algn="l"/>
          <a:r>
            <a:rPr lang="de-CH" sz="1100" b="1" baseline="0">
              <a:solidFill>
                <a:schemeClr val="bg1"/>
              </a:solidFill>
            </a:rPr>
            <a:t>Basis = 3: tagenau / 365</a:t>
          </a:r>
        </a:p>
        <a:p>
          <a:pPr algn="l"/>
          <a:r>
            <a:rPr lang="de-CH" sz="1100" b="1" baseline="0">
              <a:solidFill>
                <a:schemeClr val="bg1"/>
              </a:solidFill>
            </a:rPr>
            <a:t>Basis = 4: Europa 30 / 360</a:t>
          </a:r>
          <a:endParaRPr lang="de-CH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TAB">
      <a:dk1>
        <a:srgbClr val="292929"/>
      </a:dk1>
      <a:lt1>
        <a:srgbClr val="FFFFFF"/>
      </a:lt1>
      <a:dk2>
        <a:srgbClr val="292929"/>
      </a:dk2>
      <a:lt2>
        <a:srgbClr val="FFFFFF"/>
      </a:lt2>
      <a:accent1>
        <a:srgbClr val="E71D36"/>
      </a:accent1>
      <a:accent2>
        <a:srgbClr val="FF9F1C"/>
      </a:accent2>
      <a:accent3>
        <a:srgbClr val="83BB00"/>
      </a:accent3>
      <a:accent4>
        <a:srgbClr val="B5B5B5"/>
      </a:accent4>
      <a:accent5>
        <a:srgbClr val="0084EB"/>
      </a:accent5>
      <a:accent6>
        <a:srgbClr val="E90071"/>
      </a:accent6>
      <a:hlink>
        <a:srgbClr val="4A97CD"/>
      </a:hlink>
      <a:folHlink>
        <a:srgbClr val="4A97C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00871-B18B-4D6C-A10F-F2F3205D82D5}">
  <sheetPr>
    <pageSetUpPr fitToPage="1"/>
  </sheetPr>
  <dimension ref="B1:I23"/>
  <sheetViews>
    <sheetView showGridLines="0" tabSelected="1" zoomScaleNormal="100" workbookViewId="0">
      <selection activeCell="AO1" sqref="AO1:AO2"/>
    </sheetView>
  </sheetViews>
  <sheetFormatPr baseColWidth="10" defaultColWidth="10.7109375" defaultRowHeight="20.100000000000001" customHeight="1" x14ac:dyDescent="0.25"/>
  <cols>
    <col min="1" max="1" width="1.85546875" style="1" customWidth="1"/>
    <col min="2" max="2" width="12.28515625" style="1" customWidth="1"/>
    <col min="3" max="3" width="28" style="1" customWidth="1"/>
    <col min="4" max="4" width="10.7109375" style="1"/>
    <col min="5" max="5" width="16.42578125" style="1" customWidth="1"/>
    <col min="6" max="6" width="40" style="1" customWidth="1"/>
    <col min="7" max="7" width="17.85546875" style="1" customWidth="1"/>
    <col min="8" max="8" width="20.28515625" style="1" customWidth="1"/>
    <col min="9" max="9" width="4.28515625" style="1" customWidth="1"/>
    <col min="10" max="16384" width="10.7109375" style="1"/>
  </cols>
  <sheetData>
    <row r="1" spans="3:9" ht="7.9" customHeight="1" x14ac:dyDescent="0.25"/>
    <row r="2" spans="3:9" ht="37.15" customHeight="1" x14ac:dyDescent="0.25">
      <c r="C2" s="52" t="s">
        <v>0</v>
      </c>
      <c r="D2" s="52"/>
      <c r="E2" s="52"/>
      <c r="F2" s="52"/>
      <c r="G2" s="52"/>
      <c r="H2" s="52"/>
    </row>
    <row r="3" spans="3:9" ht="20.100000000000001" customHeight="1" x14ac:dyDescent="0.25">
      <c r="C3" s="17" t="s">
        <v>27</v>
      </c>
    </row>
    <row r="6" spans="3:9" ht="22.9" customHeight="1" x14ac:dyDescent="0.25"/>
    <row r="7" spans="3:9" ht="25.9" customHeight="1" x14ac:dyDescent="0.25"/>
    <row r="8" spans="3:9" ht="24.75" customHeight="1" x14ac:dyDescent="0.25">
      <c r="C8" s="18" t="s">
        <v>1</v>
      </c>
      <c r="D8" s="18"/>
      <c r="E8" s="18"/>
      <c r="F8" s="18"/>
      <c r="G8" s="18"/>
      <c r="H8" s="18"/>
      <c r="I8" s="34"/>
    </row>
    <row r="9" spans="3:9" ht="24.75" customHeight="1" x14ac:dyDescent="0.25">
      <c r="C9" s="19" t="s">
        <v>13</v>
      </c>
      <c r="D9" s="19"/>
      <c r="E9" s="19"/>
      <c r="F9" s="19"/>
      <c r="G9" s="19"/>
      <c r="H9" s="19"/>
      <c r="I9" s="34"/>
    </row>
    <row r="10" spans="3:9" ht="22.5" customHeight="1" x14ac:dyDescent="0.25">
      <c r="C10" s="20" t="s">
        <v>15</v>
      </c>
      <c r="D10" s="20"/>
      <c r="E10" s="20"/>
      <c r="F10" s="20"/>
      <c r="G10" s="20"/>
      <c r="H10" s="20"/>
      <c r="I10" s="34"/>
    </row>
    <row r="11" spans="3:9" ht="18.75" customHeight="1" x14ac:dyDescent="0.25">
      <c r="C11" s="20" t="s">
        <v>16</v>
      </c>
      <c r="D11" s="20"/>
      <c r="E11" s="20"/>
      <c r="F11" s="20"/>
      <c r="G11" s="20"/>
      <c r="H11" s="20"/>
      <c r="I11" s="34"/>
    </row>
    <row r="13" spans="3:9" ht="19.149999999999999" customHeight="1" x14ac:dyDescent="0.25">
      <c r="C13" s="5" t="s">
        <v>2</v>
      </c>
      <c r="D13" s="5"/>
      <c r="E13" s="5" t="s">
        <v>3</v>
      </c>
      <c r="F13" s="5"/>
      <c r="G13" s="5" t="s">
        <v>3</v>
      </c>
      <c r="H13" s="5" t="s">
        <v>3</v>
      </c>
    </row>
    <row r="14" spans="3:9" ht="20.100000000000001" customHeight="1" x14ac:dyDescent="0.25">
      <c r="C14" s="3">
        <v>43893</v>
      </c>
      <c r="E14" s="3">
        <v>44224</v>
      </c>
      <c r="G14" s="6">
        <v>44258</v>
      </c>
      <c r="H14" s="4">
        <v>44807</v>
      </c>
    </row>
    <row r="16" spans="3:9" ht="20.100000000000001" customHeight="1" x14ac:dyDescent="0.25">
      <c r="G16" s="1" t="s">
        <v>28</v>
      </c>
      <c r="H16" s="1" t="s">
        <v>29</v>
      </c>
    </row>
    <row r="17" spans="2:8" ht="20.100000000000001" customHeight="1" x14ac:dyDescent="0.25">
      <c r="B17" s="8"/>
      <c r="C17" s="7" t="s">
        <v>17</v>
      </c>
      <c r="D17" s="8"/>
      <c r="E17" s="9">
        <f>DATEDIF(C14,E14,"d")</f>
        <v>331</v>
      </c>
      <c r="F17" s="8" t="str">
        <f ca="1">_xlfn.FORMULATEXT(E17)</f>
        <v>=DATEDIF(C14;E14;"d")</v>
      </c>
      <c r="G17" s="10">
        <f>DATEDIF(C14,G14,"d")</f>
        <v>365</v>
      </c>
      <c r="H17" s="11">
        <f>DATEDIF(C14,H14,"d")</f>
        <v>914</v>
      </c>
    </row>
    <row r="18" spans="2:8" ht="20.100000000000001" customHeight="1" x14ac:dyDescent="0.25">
      <c r="B18" s="8"/>
      <c r="C18" s="8"/>
      <c r="D18" s="8"/>
      <c r="E18" s="13"/>
      <c r="F18" s="12"/>
      <c r="G18" s="13"/>
      <c r="H18" s="13"/>
    </row>
    <row r="19" spans="2:8" ht="20.100000000000001" customHeight="1" x14ac:dyDescent="0.25">
      <c r="B19" s="7" t="s">
        <v>4</v>
      </c>
      <c r="C19" s="7" t="s">
        <v>5</v>
      </c>
      <c r="D19" s="8"/>
      <c r="E19" s="14">
        <f>YEARFRAC(C14,E14)</f>
        <v>0.90277777777777779</v>
      </c>
      <c r="F19" s="35" t="str">
        <f ca="1">_xlfn.FORMULATEXT(E19)</f>
        <v>=BRTEILJAHRE(C14;E14)</v>
      </c>
      <c r="G19" s="15">
        <f>YEARFRAC($C$14,G14)</f>
        <v>1</v>
      </c>
      <c r="H19" s="16">
        <f>YEARFRAC($C$14,H14)</f>
        <v>2.5</v>
      </c>
    </row>
    <row r="20" spans="2:8" ht="20.100000000000001" customHeight="1" x14ac:dyDescent="0.25">
      <c r="B20" s="7" t="s">
        <v>6</v>
      </c>
      <c r="C20" s="7" t="s">
        <v>9</v>
      </c>
      <c r="D20" s="8"/>
      <c r="E20" s="14">
        <f>YEARFRAC(C14,E14,1)</f>
        <v>0.9068493150684932</v>
      </c>
      <c r="F20" s="35" t="str">
        <f t="shared" ref="F20:F23" ca="1" si="0">_xlfn.FORMULATEXT(E20)</f>
        <v>=BRTEILJAHRE(C14;E14;1)</v>
      </c>
      <c r="G20" s="15">
        <f>YEARFRAC($C$14,G$14,1)</f>
        <v>1</v>
      </c>
      <c r="H20" s="16">
        <f>YEARFRAC($C$14,H$14,1)</f>
        <v>2.5018248175182483</v>
      </c>
    </row>
    <row r="21" spans="2:8" ht="20.100000000000001" customHeight="1" x14ac:dyDescent="0.25">
      <c r="B21" s="7" t="s">
        <v>7</v>
      </c>
      <c r="C21" s="7" t="s">
        <v>10</v>
      </c>
      <c r="D21" s="8"/>
      <c r="E21" s="14">
        <f>YEARFRAC(C14,E14,2)</f>
        <v>0.9194444444444444</v>
      </c>
      <c r="F21" s="35" t="str">
        <f t="shared" ca="1" si="0"/>
        <v>=BRTEILJAHRE(C14;E14;2)</v>
      </c>
      <c r="G21" s="15">
        <f>YEARFRAC($C$14,G$14,2)</f>
        <v>1.0138888888888888</v>
      </c>
      <c r="H21" s="16">
        <f>YEARFRAC($C$14,H$14,2)</f>
        <v>2.5388888888888888</v>
      </c>
    </row>
    <row r="22" spans="2:8" ht="20.100000000000001" customHeight="1" x14ac:dyDescent="0.25">
      <c r="B22" s="7" t="s">
        <v>8</v>
      </c>
      <c r="C22" s="7" t="s">
        <v>11</v>
      </c>
      <c r="D22" s="8"/>
      <c r="E22" s="14">
        <f>YEARFRAC(C14,E14,3)</f>
        <v>0.9068493150684932</v>
      </c>
      <c r="F22" s="35" t="str">
        <f t="shared" ca="1" si="0"/>
        <v>=BRTEILJAHRE(C14;E14;3)</v>
      </c>
      <c r="G22" s="15">
        <f>YEARFRAC($C$14,G$14,3)</f>
        <v>1</v>
      </c>
      <c r="H22" s="16">
        <f>YEARFRAC($C$14,H$14,3)</f>
        <v>2.504109589041096</v>
      </c>
    </row>
    <row r="23" spans="2:8" ht="20.100000000000001" customHeight="1" x14ac:dyDescent="0.25">
      <c r="B23" s="7" t="s">
        <v>12</v>
      </c>
      <c r="C23" s="7" t="s">
        <v>14</v>
      </c>
      <c r="D23" s="8"/>
      <c r="E23" s="14">
        <f>YEARFRAC(C14,E14,4)</f>
        <v>0.90277777777777779</v>
      </c>
      <c r="F23" s="35" t="str">
        <f t="shared" ca="1" si="0"/>
        <v>=BRTEILJAHRE(C14;E14;4)</v>
      </c>
      <c r="G23" s="15">
        <f>YEARFRAC($C$14,G$14,4)</f>
        <v>1</v>
      </c>
      <c r="H23" s="16">
        <f>YEARFRAC($C$14,H$14,4)</f>
        <v>2.5</v>
      </c>
    </row>
  </sheetData>
  <mergeCells count="1">
    <mergeCell ref="C2:H2"/>
  </mergeCells>
  <phoneticPr fontId="3" type="noConversion"/>
  <pageMargins left="0.7" right="0.7" top="0.88" bottom="0.78740157499999996" header="0.3" footer="0.3"/>
  <pageSetup paperSize="9" scale="67" orientation="landscape" r:id="rId1"/>
  <headerFooter>
    <oddHeader>&amp;LEXCEL Funktionen&amp;R&amp;G
https://www.thinkabit.ch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DCA94-C1CC-425C-A2F0-E8D68C76F8F4}">
  <sheetPr>
    <pageSetUpPr fitToPage="1"/>
  </sheetPr>
  <dimension ref="A1:D23"/>
  <sheetViews>
    <sheetView zoomScaleNormal="100" workbookViewId="0">
      <selection activeCell="K12" sqref="K12"/>
    </sheetView>
  </sheetViews>
  <sheetFormatPr baseColWidth="10" defaultColWidth="10.7109375" defaultRowHeight="25.15" customHeight="1" x14ac:dyDescent="0.25"/>
  <cols>
    <col min="1" max="1" width="31.42578125" style="1" customWidth="1"/>
    <col min="2" max="2" width="36.7109375" style="1" customWidth="1"/>
    <col min="3" max="3" width="24.5703125" style="1" customWidth="1"/>
    <col min="4" max="4" width="18.85546875" style="1" customWidth="1"/>
    <col min="5" max="16384" width="10.7109375" style="1"/>
  </cols>
  <sheetData>
    <row r="1" spans="1:4" ht="32.25" customHeight="1" x14ac:dyDescent="0.25">
      <c r="A1" s="51" t="s">
        <v>18</v>
      </c>
      <c r="B1" s="18"/>
      <c r="C1" s="18"/>
      <c r="D1" s="18"/>
    </row>
    <row r="3" spans="1:4" ht="25.15" customHeight="1" x14ac:dyDescent="0.25">
      <c r="B3" s="24" t="s">
        <v>20</v>
      </c>
    </row>
    <row r="4" spans="1:4" ht="25.15" customHeight="1" x14ac:dyDescent="0.25">
      <c r="B4" s="25">
        <v>3800</v>
      </c>
    </row>
    <row r="5" spans="1:4" ht="11.25" customHeight="1" x14ac:dyDescent="0.25"/>
    <row r="6" spans="1:4" ht="36.75" customHeight="1" x14ac:dyDescent="0.25">
      <c r="A6" s="26" t="s">
        <v>19</v>
      </c>
      <c r="B6" s="27" t="str">
        <f ca="1">"Stichtag der Prämienauszahlung"&amp;" "&amp;TEXT(TODAY(),"JJJJ")-1</f>
        <v>Stichtag der Prämienauszahlung 2020</v>
      </c>
      <c r="C6" s="26" t="s">
        <v>21</v>
      </c>
      <c r="D6" s="26" t="s">
        <v>22</v>
      </c>
    </row>
    <row r="7" spans="1:4" ht="25.15" customHeight="1" x14ac:dyDescent="0.25">
      <c r="A7" s="23">
        <f ca="1">DATE(YEAR(TODAY())-1,1,1)</f>
        <v>43831</v>
      </c>
      <c r="B7" s="23">
        <f ca="1">DATE(YEAR(TODAY())-1,12,31)</f>
        <v>44196</v>
      </c>
      <c r="C7" s="22"/>
      <c r="D7" s="21"/>
    </row>
    <row r="8" spans="1:4" ht="25.15" customHeight="1" x14ac:dyDescent="0.25">
      <c r="A8" s="23">
        <f ca="1">DATE(YEAR(TODAY())-1,5,4)</f>
        <v>43955</v>
      </c>
      <c r="B8" s="23">
        <f t="shared" ref="B8:B9" ca="1" si="0">DATE(YEAR(TODAY())-1,12,31)</f>
        <v>44196</v>
      </c>
      <c r="C8" s="22"/>
      <c r="D8" s="21"/>
    </row>
    <row r="9" spans="1:4" ht="25.15" customHeight="1" x14ac:dyDescent="0.25">
      <c r="A9" s="23">
        <f ca="1">DATE(YEAR(TODAY())-1,9,1)</f>
        <v>44075</v>
      </c>
      <c r="B9" s="23">
        <f t="shared" ca="1" si="0"/>
        <v>44196</v>
      </c>
      <c r="C9" s="22"/>
      <c r="D9" s="21"/>
    </row>
    <row r="10" spans="1:4" ht="25.15" customHeight="1" thickBot="1" x14ac:dyDescent="0.3"/>
    <row r="11" spans="1:4" ht="25.15" customHeight="1" x14ac:dyDescent="0.25">
      <c r="A11" s="28"/>
      <c r="B11" s="28"/>
      <c r="C11" s="28"/>
      <c r="D11" s="28"/>
    </row>
    <row r="12" spans="1:4" ht="25.15" customHeight="1" x14ac:dyDescent="0.25">
      <c r="A12" s="30" t="s">
        <v>23</v>
      </c>
      <c r="B12" s="23">
        <f ca="1">DATE(YEAR(TODAY())-1,7,4)</f>
        <v>44016</v>
      </c>
    </row>
    <row r="13" spans="1:4" ht="39" customHeight="1" x14ac:dyDescent="0.25">
      <c r="A13" s="30" t="s">
        <v>24</v>
      </c>
      <c r="B13" s="23">
        <f ca="1">DATE(YEAR(TODAY())-1,12,31)</f>
        <v>44196</v>
      </c>
    </row>
    <row r="14" spans="1:4" ht="25.15" customHeight="1" x14ac:dyDescent="0.25">
      <c r="A14" s="30" t="s">
        <v>25</v>
      </c>
      <c r="B14" s="32">
        <v>2400</v>
      </c>
    </row>
    <row r="15" spans="1:4" ht="39.75" customHeight="1" x14ac:dyDescent="0.25">
      <c r="A15" s="31" t="s">
        <v>26</v>
      </c>
      <c r="B15" s="33"/>
    </row>
    <row r="17" spans="1:4" ht="25.15" customHeight="1" x14ac:dyDescent="0.25">
      <c r="A17" s="51" t="s">
        <v>35</v>
      </c>
      <c r="B17" s="18"/>
      <c r="C17" s="18"/>
      <c r="D17" s="18"/>
    </row>
    <row r="18" spans="1:4" ht="25.15" customHeight="1" x14ac:dyDescent="0.25">
      <c r="D18" s="37" t="s">
        <v>33</v>
      </c>
    </row>
    <row r="19" spans="1:4" ht="25.15" customHeight="1" x14ac:dyDescent="0.25">
      <c r="A19" s="38" t="s">
        <v>30</v>
      </c>
      <c r="B19" s="39">
        <f ca="1">DATE(YEAR(TODAY())-1,1,1)</f>
        <v>43831</v>
      </c>
      <c r="C19" s="40">
        <v>5899</v>
      </c>
      <c r="D19" s="34"/>
    </row>
    <row r="20" spans="1:4" ht="25.15" customHeight="1" x14ac:dyDescent="0.25">
      <c r="A20" s="41" t="s">
        <v>31</v>
      </c>
      <c r="B20" s="42">
        <f ca="1">DATE(YEAR(TODAY())-1,5,30)</f>
        <v>43981</v>
      </c>
      <c r="C20" s="43">
        <v>2.5000000000000001E-2</v>
      </c>
      <c r="D20" s="44"/>
    </row>
    <row r="21" spans="1:4" ht="25.15" customHeight="1" x14ac:dyDescent="0.25">
      <c r="A21" s="18" t="s">
        <v>32</v>
      </c>
      <c r="B21" s="39">
        <f ca="1">DATE(YEAR(TODAY())-1,6,1)</f>
        <v>43983</v>
      </c>
      <c r="C21" s="45"/>
    </row>
    <row r="22" spans="1:4" ht="25.15" customHeight="1" x14ac:dyDescent="0.25">
      <c r="A22" s="20" t="s">
        <v>34</v>
      </c>
      <c r="B22" s="46">
        <f ca="1">DATE(YEAR(TODAY())-1,6,1)</f>
        <v>43983</v>
      </c>
      <c r="C22" s="47">
        <v>1.4999999999999999E-2</v>
      </c>
    </row>
    <row r="23" spans="1:4" ht="25.15" customHeight="1" x14ac:dyDescent="0.25">
      <c r="A23" s="48" t="s">
        <v>30</v>
      </c>
      <c r="B23" s="49">
        <f ca="1">DATE(YEAR(TODAY())-1,12,31)</f>
        <v>44196</v>
      </c>
      <c r="C23" s="50"/>
      <c r="D23" s="44"/>
    </row>
  </sheetData>
  <pageMargins left="0.7" right="0.7" top="1.1000000000000001" bottom="0.78740157499999996" header="0.3" footer="0.3"/>
  <pageSetup paperSize="9" orientation="landscape" r:id="rId1"/>
  <headerFooter>
    <oddHeader>&amp;LExcel Funktionen&amp;R&amp;G
https://www.thinkabit.ch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D968-3F39-449B-89B9-F8FC2B82DC1D}">
  <sheetPr>
    <pageSetUpPr fitToPage="1"/>
  </sheetPr>
  <dimension ref="A1:F23"/>
  <sheetViews>
    <sheetView zoomScaleNormal="100" workbookViewId="0">
      <selection activeCell="A17" sqref="A17"/>
    </sheetView>
  </sheetViews>
  <sheetFormatPr baseColWidth="10" defaultColWidth="10.7109375" defaultRowHeight="25.15" customHeight="1" x14ac:dyDescent="0.25"/>
  <cols>
    <col min="1" max="1" width="31.42578125" style="1" customWidth="1"/>
    <col min="2" max="2" width="36.7109375" style="1" customWidth="1"/>
    <col min="3" max="3" width="19.28515625" style="1" customWidth="1"/>
    <col min="4" max="4" width="18.85546875" style="1" customWidth="1"/>
    <col min="5" max="16384" width="10.7109375" style="1"/>
  </cols>
  <sheetData>
    <row r="1" spans="1:4" ht="32.25" customHeight="1" x14ac:dyDescent="0.25">
      <c r="A1" s="2" t="s">
        <v>18</v>
      </c>
    </row>
    <row r="3" spans="1:4" ht="25.15" customHeight="1" x14ac:dyDescent="0.25">
      <c r="B3" s="24" t="s">
        <v>20</v>
      </c>
    </row>
    <row r="4" spans="1:4" ht="25.15" customHeight="1" x14ac:dyDescent="0.25">
      <c r="A4" s="24"/>
      <c r="B4" s="25">
        <v>3800</v>
      </c>
    </row>
    <row r="5" spans="1:4" ht="11.25" customHeight="1" x14ac:dyDescent="0.25"/>
    <row r="6" spans="1:4" ht="36.75" customHeight="1" x14ac:dyDescent="0.25">
      <c r="A6" s="26" t="s">
        <v>19</v>
      </c>
      <c r="B6" s="27" t="str">
        <f ca="1">"Stichtag der Prämienauszahlung"&amp;" "&amp;TEXT(TODAY(),"JJJJ")-1</f>
        <v>Stichtag der Prämienauszahlung 2020</v>
      </c>
      <c r="C6" s="26" t="s">
        <v>21</v>
      </c>
      <c r="D6" s="26" t="s">
        <v>22</v>
      </c>
    </row>
    <row r="7" spans="1:4" ht="25.15" customHeight="1" x14ac:dyDescent="0.25">
      <c r="A7" s="23">
        <f ca="1">DATE(YEAR(TODAY())-1,1,1)</f>
        <v>43831</v>
      </c>
      <c r="B7" s="23">
        <f ca="1">DATE(YEAR(TODAY())-1,12,31)</f>
        <v>44196</v>
      </c>
      <c r="C7" s="29">
        <f ca="1">YEARFRAC(A7,B7)</f>
        <v>1</v>
      </c>
      <c r="D7" s="21">
        <f ca="1">C7*$B$4</f>
        <v>3800</v>
      </c>
    </row>
    <row r="8" spans="1:4" ht="25.15" customHeight="1" x14ac:dyDescent="0.25">
      <c r="A8" s="23">
        <f ca="1">DATE(YEAR(TODAY())-1,5,4)</f>
        <v>43955</v>
      </c>
      <c r="B8" s="23">
        <f t="shared" ref="B8:B9" ca="1" si="0">DATE(YEAR(TODAY())-1,12,31)</f>
        <v>44196</v>
      </c>
      <c r="C8" s="29">
        <f t="shared" ref="C8:C9" ca="1" si="1">YEARFRAC(A8,B8)</f>
        <v>0.65833333333333333</v>
      </c>
      <c r="D8" s="21">
        <f t="shared" ref="D8:D9" ca="1" si="2">C8*$B$4</f>
        <v>2501.6666666666665</v>
      </c>
    </row>
    <row r="9" spans="1:4" ht="25.15" customHeight="1" x14ac:dyDescent="0.25">
      <c r="A9" s="23">
        <f ca="1">DATE(YEAR(TODAY())-1,9,1)</f>
        <v>44075</v>
      </c>
      <c r="B9" s="23">
        <f t="shared" ca="1" si="0"/>
        <v>44196</v>
      </c>
      <c r="C9" s="29">
        <f t="shared" ca="1" si="1"/>
        <v>0.33333333333333331</v>
      </c>
      <c r="D9" s="21">
        <f t="shared" ca="1" si="2"/>
        <v>1266.6666666666665</v>
      </c>
    </row>
    <row r="10" spans="1:4" ht="25.15" customHeight="1" thickBot="1" x14ac:dyDescent="0.3"/>
    <row r="11" spans="1:4" ht="25.15" customHeight="1" x14ac:dyDescent="0.25">
      <c r="A11" s="28"/>
      <c r="B11" s="28"/>
      <c r="C11" s="28"/>
      <c r="D11" s="28"/>
    </row>
    <row r="12" spans="1:4" ht="25.15" customHeight="1" x14ac:dyDescent="0.25">
      <c r="A12" s="30" t="s">
        <v>23</v>
      </c>
      <c r="B12" s="23">
        <f ca="1">DATE(YEAR(TODAY())-1,7,4)</f>
        <v>44016</v>
      </c>
    </row>
    <row r="13" spans="1:4" ht="39" customHeight="1" x14ac:dyDescent="0.25">
      <c r="A13" s="30" t="s">
        <v>24</v>
      </c>
      <c r="B13" s="23">
        <f ca="1">DATE(YEAR(TODAY())-1,12,31)</f>
        <v>44196</v>
      </c>
    </row>
    <row r="14" spans="1:4" ht="25.15" customHeight="1" x14ac:dyDescent="0.25">
      <c r="A14" s="30" t="s">
        <v>25</v>
      </c>
      <c r="B14" s="32">
        <v>2400</v>
      </c>
    </row>
    <row r="15" spans="1:4" ht="39.75" customHeight="1" x14ac:dyDescent="0.25">
      <c r="A15" s="31" t="s">
        <v>26</v>
      </c>
      <c r="B15" s="33">
        <f ca="1">YEARFRAC(B12,B13)*B14</f>
        <v>1180</v>
      </c>
    </row>
    <row r="17" spans="1:6" ht="25.15" customHeight="1" x14ac:dyDescent="0.25">
      <c r="A17" s="2" t="s">
        <v>35</v>
      </c>
    </row>
    <row r="18" spans="1:6" ht="25.15" customHeight="1" x14ac:dyDescent="0.25">
      <c r="D18" s="37" t="s">
        <v>33</v>
      </c>
    </row>
    <row r="19" spans="1:6" ht="25.15" customHeight="1" x14ac:dyDescent="0.25">
      <c r="A19" s="38" t="s">
        <v>30</v>
      </c>
      <c r="B19" s="39">
        <f ca="1">DATE(YEAR(TODAY())-1,1,1)</f>
        <v>43831</v>
      </c>
      <c r="C19" s="40">
        <v>5899</v>
      </c>
      <c r="D19" s="34"/>
    </row>
    <row r="20" spans="1:6" ht="25.15" customHeight="1" x14ac:dyDescent="0.25">
      <c r="A20" s="41" t="s">
        <v>31</v>
      </c>
      <c r="B20" s="42">
        <f ca="1">DATE(YEAR(TODAY())-1,5,30)</f>
        <v>43981</v>
      </c>
      <c r="C20" s="43">
        <v>2.5000000000000001E-2</v>
      </c>
      <c r="D20" s="44">
        <f ca="1">YEARFRAC(B19,B20)</f>
        <v>0.41388888888888886</v>
      </c>
    </row>
    <row r="21" spans="1:6" ht="25.15" customHeight="1" x14ac:dyDescent="0.25">
      <c r="A21" s="18" t="s">
        <v>32</v>
      </c>
      <c r="B21" s="39">
        <f ca="1">DATE(YEAR(TODAY())-1,6,1)</f>
        <v>43983</v>
      </c>
      <c r="C21" s="45">
        <f ca="1">C19+(C19*C20)*D20</f>
        <v>5960.0382638888887</v>
      </c>
    </row>
    <row r="22" spans="1:6" ht="25.15" customHeight="1" x14ac:dyDescent="0.25">
      <c r="A22" s="20" t="s">
        <v>34</v>
      </c>
      <c r="B22" s="46">
        <f ca="1">DATE(YEAR(TODAY())-1,6,1)</f>
        <v>43983</v>
      </c>
      <c r="C22" s="47">
        <v>1.4999999999999999E-2</v>
      </c>
      <c r="E22" s="36"/>
      <c r="F22" s="36"/>
    </row>
    <row r="23" spans="1:6" ht="25.15" customHeight="1" x14ac:dyDescent="0.25">
      <c r="A23" s="48" t="s">
        <v>30</v>
      </c>
      <c r="B23" s="49">
        <f ca="1">DATE(YEAR(TODAY())-1,12,31)</f>
        <v>44196</v>
      </c>
      <c r="C23" s="50">
        <f ca="1">C21+(C21*C22)*D23</f>
        <v>6012.1885986979169</v>
      </c>
      <c r="D23" s="44">
        <f ca="1">YEARFRAC(B21,B23)</f>
        <v>0.58333333333333337</v>
      </c>
    </row>
  </sheetData>
  <conditionalFormatting sqref="D7:D9">
    <cfRule type="dataBar" priority="1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{75983F3D-17F2-4418-88D0-A5ABE4097F31}</x14:id>
        </ext>
      </extLst>
    </cfRule>
  </conditionalFormatting>
  <pageMargins left="0.7" right="0.7" top="1.03" bottom="0.78740157499999996" header="0.3" footer="0.3"/>
  <pageSetup paperSize="9" orientation="landscape" r:id="rId1"/>
  <headerFooter>
    <oddHeader>&amp;LExcel Funktionen&amp;R&amp;G
https://www.thinkabit.ch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983F3D-17F2-4418-88D0-A5ABE4097F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Funktionstheorie</vt:lpstr>
      <vt:lpstr>Beispiele</vt:lpstr>
      <vt:lpstr>Beispiele fertig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Otto</dc:creator>
  <cp:lastModifiedBy>Andreas Otto</cp:lastModifiedBy>
  <cp:lastPrinted>2021-06-19T11:14:21Z</cp:lastPrinted>
  <dcterms:created xsi:type="dcterms:W3CDTF">2021-06-18T08:11:28Z</dcterms:created>
  <dcterms:modified xsi:type="dcterms:W3CDTF">2021-06-20T08:52:29Z</dcterms:modified>
</cp:coreProperties>
</file>